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_Presenze" sheetId="1" r:id="rId1"/>
  </sheets>
  <definedNames>
    <definedName name="Data_Iniziale">'Foglio_Presenze'!$B$12</definedName>
    <definedName name="Loan_Start">'Foglio_Presenze'!#REF!</definedName>
  </definedNames>
  <calcPr calcMode="autoNoTable" fullCalcOnLoad="1"/>
</workbook>
</file>

<file path=xl/sharedStrings.xml><?xml version="1.0" encoding="utf-8"?>
<sst xmlns="http://schemas.openxmlformats.org/spreadsheetml/2006/main" count="55" uniqueCount="42">
  <si>
    <t>Data</t>
  </si>
  <si>
    <t>Cognome</t>
  </si>
  <si>
    <t>Nome</t>
  </si>
  <si>
    <t>Mese</t>
  </si>
  <si>
    <t>Anno</t>
  </si>
  <si>
    <t>mattino</t>
  </si>
  <si>
    <t>pomeriggio</t>
  </si>
  <si>
    <t>entrata</t>
  </si>
  <si>
    <t>uscita</t>
  </si>
  <si>
    <t>dalle</t>
  </si>
  <si>
    <t>alle</t>
  </si>
  <si>
    <t>ritardi</t>
  </si>
  <si>
    <t>ord.</t>
  </si>
  <si>
    <t>straord.</t>
  </si>
  <si>
    <t>festive</t>
  </si>
  <si>
    <t>notturne</t>
  </si>
  <si>
    <t>presenze gg.</t>
  </si>
  <si>
    <t>ferie gg.</t>
  </si>
  <si>
    <t>festività gg.</t>
  </si>
  <si>
    <t>Ore</t>
  </si>
  <si>
    <t>M</t>
  </si>
  <si>
    <t>Malattia</t>
  </si>
  <si>
    <t>F</t>
  </si>
  <si>
    <t>Ferie</t>
  </si>
  <si>
    <t>■</t>
  </si>
  <si>
    <t>Azienda</t>
  </si>
  <si>
    <t>Permessi</t>
  </si>
  <si>
    <t>Ass.malattia gg.</t>
  </si>
  <si>
    <t>Malattia/Ferie</t>
  </si>
  <si>
    <t>ore permesso</t>
  </si>
  <si>
    <t>Fe</t>
  </si>
  <si>
    <t>Festività</t>
  </si>
  <si>
    <t>ore straordinarie</t>
  </si>
  <si>
    <t>ore notturne</t>
  </si>
  <si>
    <t>Verdi&amp;Gialli</t>
  </si>
  <si>
    <t>Mario</t>
  </si>
  <si>
    <t>Bianchi</t>
  </si>
  <si>
    <t>Mattino</t>
  </si>
  <si>
    <t>Pomeriggio</t>
  </si>
  <si>
    <t>Ingresso e uscita</t>
  </si>
  <si>
    <t>SETTEMBRE</t>
  </si>
  <si>
    <t>FOGLIO PRESENZE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</si>
</sst>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09]AM/PM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d/m;@"/>
    <numFmt numFmtId="171" formatCode="0.00;[Red]0.00"/>
    <numFmt numFmtId="172" formatCode="0;[Red]0"/>
    <numFmt numFmtId="173" formatCode="h:mm;@"/>
    <numFmt numFmtId="174" formatCode="mm\:ss.0;@"/>
    <numFmt numFmtId="175" formatCode="h\.mm\.ss"/>
  </numFmts>
  <fonts count="50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6"/>
      <color indexed="10"/>
      <name val="Arial"/>
      <family val="2"/>
    </font>
    <font>
      <sz val="16"/>
      <color indexed="50"/>
      <name val="Arial"/>
      <family val="2"/>
    </font>
    <font>
      <sz val="14"/>
      <color indexed="53"/>
      <name val="Arial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6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>
        <color indexed="63"/>
      </bottom>
    </border>
    <border>
      <left style="medium"/>
      <right style="medium"/>
      <top style="thin">
        <color indexed="18"/>
      </top>
      <bottom style="medium"/>
    </border>
    <border>
      <left>
        <color indexed="63"/>
      </left>
      <right style="medium"/>
      <top style="medium"/>
      <bottom style="thin">
        <color indexed="18"/>
      </bottom>
    </border>
    <border>
      <left>
        <color indexed="63"/>
      </left>
      <right style="medium"/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>
        <color indexed="1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>
        <color indexed="18"/>
      </bottom>
    </border>
    <border>
      <left style="thin"/>
      <right style="medium"/>
      <top style="medium"/>
      <bottom style="thin">
        <color indexed="1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42"/>
      </right>
      <top style="medium"/>
      <bottom style="thin">
        <color indexed="42"/>
      </bottom>
    </border>
    <border>
      <left style="thin">
        <color indexed="42"/>
      </left>
      <right style="medium"/>
      <top style="medium"/>
      <bottom style="thin">
        <color indexed="42"/>
      </bottom>
    </border>
    <border>
      <left>
        <color indexed="63"/>
      </left>
      <right style="thin">
        <color indexed="42"/>
      </right>
      <top style="medium"/>
      <bottom style="thin">
        <color indexed="42"/>
      </bottom>
    </border>
    <border>
      <left style="medium"/>
      <right style="thin">
        <color indexed="46"/>
      </right>
      <top style="medium"/>
      <bottom style="thin">
        <color indexed="46"/>
      </bottom>
    </border>
    <border>
      <left style="thin">
        <color indexed="46"/>
      </left>
      <right style="medium"/>
      <top style="medium"/>
      <bottom style="thin">
        <color indexed="46"/>
      </bottom>
    </border>
    <border>
      <left>
        <color indexed="63"/>
      </left>
      <right style="thin">
        <color indexed="42"/>
      </right>
      <top style="thin">
        <color indexed="42"/>
      </top>
      <bottom style="medium"/>
    </border>
    <border>
      <left style="thin">
        <color indexed="42"/>
      </left>
      <right style="medium"/>
      <top style="thin">
        <color indexed="42"/>
      </top>
      <bottom style="medium"/>
    </border>
    <border>
      <left style="medium"/>
      <right style="thin">
        <color indexed="46"/>
      </right>
      <top style="thin">
        <color indexed="46"/>
      </top>
      <bottom style="medium"/>
    </border>
    <border>
      <left style="thin">
        <color indexed="46"/>
      </left>
      <right style="medium"/>
      <top style="thin">
        <color indexed="46"/>
      </top>
      <bottom style="medium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3" fontId="6" fillId="34" borderId="16" xfId="0" applyNumberFormat="1" applyFont="1" applyFill="1" applyBorder="1" applyAlignment="1">
      <alignment horizontal="center"/>
    </xf>
    <xf numFmtId="173" fontId="6" fillId="34" borderId="17" xfId="0" applyNumberFormat="1" applyFont="1" applyFill="1" applyBorder="1" applyAlignment="1">
      <alignment horizontal="center"/>
    </xf>
    <xf numFmtId="173" fontId="6" fillId="34" borderId="18" xfId="0" applyNumberFormat="1" applyFont="1" applyFill="1" applyBorder="1" applyAlignment="1">
      <alignment horizontal="center"/>
    </xf>
    <xf numFmtId="173" fontId="6" fillId="34" borderId="19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0" fontId="6" fillId="34" borderId="17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20" fontId="6" fillId="34" borderId="16" xfId="0" applyNumberFormat="1" applyFont="1" applyFill="1" applyBorder="1" applyAlignment="1">
      <alignment horizontal="center"/>
    </xf>
    <xf numFmtId="20" fontId="6" fillId="34" borderId="17" xfId="0" applyNumberFormat="1" applyFont="1" applyFill="1" applyBorder="1" applyAlignment="1">
      <alignment horizontal="center"/>
    </xf>
    <xf numFmtId="20" fontId="6" fillId="34" borderId="18" xfId="0" applyNumberFormat="1" applyFont="1" applyFill="1" applyBorder="1" applyAlignment="1">
      <alignment horizontal="center"/>
    </xf>
    <xf numFmtId="20" fontId="6" fillId="34" borderId="19" xfId="0" applyNumberFormat="1" applyFont="1" applyFill="1" applyBorder="1" applyAlignment="1">
      <alignment horizontal="center"/>
    </xf>
    <xf numFmtId="173" fontId="6" fillId="34" borderId="20" xfId="0" applyNumberFormat="1" applyFont="1" applyFill="1" applyBorder="1" applyAlignment="1">
      <alignment horizontal="center"/>
    </xf>
    <xf numFmtId="173" fontId="6" fillId="34" borderId="21" xfId="0" applyNumberFormat="1" applyFont="1" applyFill="1" applyBorder="1" applyAlignment="1">
      <alignment horizontal="center"/>
    </xf>
    <xf numFmtId="173" fontId="6" fillId="34" borderId="2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173" fontId="6" fillId="34" borderId="26" xfId="0" applyNumberFormat="1" applyFont="1" applyFill="1" applyBorder="1" applyAlignment="1">
      <alignment horizontal="center"/>
    </xf>
    <xf numFmtId="173" fontId="6" fillId="34" borderId="27" xfId="0" applyNumberFormat="1" applyFont="1" applyFill="1" applyBorder="1" applyAlignment="1">
      <alignment horizontal="center"/>
    </xf>
    <xf numFmtId="173" fontId="6" fillId="34" borderId="28" xfId="0" applyNumberFormat="1" applyFont="1" applyFill="1" applyBorder="1" applyAlignment="1">
      <alignment horizontal="center"/>
    </xf>
    <xf numFmtId="173" fontId="6" fillId="34" borderId="29" xfId="0" applyNumberFormat="1" applyFont="1" applyFill="1" applyBorder="1" applyAlignment="1">
      <alignment horizontal="center"/>
    </xf>
    <xf numFmtId="173" fontId="6" fillId="34" borderId="30" xfId="0" applyNumberFormat="1" applyFont="1" applyFill="1" applyBorder="1" applyAlignment="1">
      <alignment horizontal="center"/>
    </xf>
    <xf numFmtId="173" fontId="6" fillId="34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73" fontId="6" fillId="34" borderId="33" xfId="0" applyNumberFormat="1" applyFont="1" applyFill="1" applyBorder="1" applyAlignment="1">
      <alignment horizontal="center"/>
    </xf>
    <xf numFmtId="173" fontId="6" fillId="34" borderId="3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173" fontId="5" fillId="0" borderId="32" xfId="0" applyNumberFormat="1" applyFont="1" applyFill="1" applyBorder="1" applyAlignment="1">
      <alignment horizontal="center"/>
    </xf>
    <xf numFmtId="173" fontId="5" fillId="0" borderId="35" xfId="0" applyNumberFormat="1" applyFont="1" applyFill="1" applyBorder="1" applyAlignment="1">
      <alignment horizontal="center"/>
    </xf>
    <xf numFmtId="170" fontId="3" fillId="35" borderId="13" xfId="0" applyNumberFormat="1" applyFont="1" applyFill="1" applyBorder="1" applyAlignment="1">
      <alignment horizontal="left"/>
    </xf>
    <xf numFmtId="170" fontId="3" fillId="35" borderId="14" xfId="0" applyNumberFormat="1" applyFont="1" applyFill="1" applyBorder="1" applyAlignment="1">
      <alignment horizontal="left"/>
    </xf>
    <xf numFmtId="170" fontId="3" fillId="35" borderId="36" xfId="0" applyNumberFormat="1" applyFont="1" applyFill="1" applyBorder="1" applyAlignment="1">
      <alignment horizontal="left"/>
    </xf>
    <xf numFmtId="173" fontId="3" fillId="0" borderId="37" xfId="0" applyNumberFormat="1" applyFont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3" fontId="6" fillId="34" borderId="41" xfId="0" applyNumberFormat="1" applyFont="1" applyFill="1" applyBorder="1" applyAlignment="1">
      <alignment horizontal="center"/>
    </xf>
    <xf numFmtId="173" fontId="6" fillId="34" borderId="42" xfId="0" applyNumberFormat="1" applyFont="1" applyFill="1" applyBorder="1" applyAlignment="1">
      <alignment horizontal="center"/>
    </xf>
    <xf numFmtId="173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4" fontId="2" fillId="33" borderId="45" xfId="0" applyNumberFormat="1" applyFont="1" applyFill="1" applyBorder="1" applyAlignment="1">
      <alignment/>
    </xf>
    <xf numFmtId="0" fontId="2" fillId="33" borderId="32" xfId="0" applyFont="1" applyFill="1" applyBorder="1" applyAlignment="1">
      <alignment horizontal="left"/>
    </xf>
    <xf numFmtId="0" fontId="5" fillId="36" borderId="39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5" fillId="36" borderId="46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5" fillId="36" borderId="38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7" xfId="0" applyBorder="1" applyAlignment="1">
      <alignment/>
    </xf>
    <xf numFmtId="0" fontId="11" fillId="33" borderId="50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36" borderId="52" xfId="0" applyFont="1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" fillId="33" borderId="53" xfId="0" applyFont="1" applyFill="1" applyBorder="1" applyAlignment="1">
      <alignment horizontal="left"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11" fillId="14" borderId="56" xfId="0" applyFont="1" applyFill="1" applyBorder="1" applyAlignment="1">
      <alignment horizontal="center" textRotation="90"/>
    </xf>
    <xf numFmtId="0" fontId="11" fillId="14" borderId="11" xfId="0" applyFont="1" applyFill="1" applyBorder="1" applyAlignment="1">
      <alignment horizontal="center" textRotation="90"/>
    </xf>
    <xf numFmtId="0" fontId="11" fillId="17" borderId="56" xfId="0" applyFont="1" applyFill="1" applyBorder="1" applyAlignment="1">
      <alignment textRotation="90"/>
    </xf>
    <xf numFmtId="0" fontId="11" fillId="17" borderId="11" xfId="0" applyFont="1" applyFill="1" applyBorder="1" applyAlignment="1">
      <alignment textRotation="90"/>
    </xf>
    <xf numFmtId="0" fontId="11" fillId="14" borderId="12" xfId="0" applyFont="1" applyFill="1" applyBorder="1" applyAlignment="1">
      <alignment horizontal="center" textRotation="90"/>
    </xf>
    <xf numFmtId="0" fontId="11" fillId="17" borderId="12" xfId="0" applyFont="1" applyFill="1" applyBorder="1" applyAlignment="1">
      <alignment textRotation="90"/>
    </xf>
    <xf numFmtId="0" fontId="11" fillId="33" borderId="32" xfId="0" applyFont="1" applyFill="1" applyBorder="1" applyAlignment="1">
      <alignment horizontal="center"/>
    </xf>
    <xf numFmtId="0" fontId="30" fillId="0" borderId="32" xfId="0" applyFont="1" applyFill="1" applyBorder="1" applyAlignment="1">
      <alignment/>
    </xf>
    <xf numFmtId="0" fontId="30" fillId="0" borderId="32" xfId="0" applyFont="1" applyFill="1" applyBorder="1" applyAlignment="1">
      <alignment horizontal="center"/>
    </xf>
    <xf numFmtId="0" fontId="49" fillId="37" borderId="45" xfId="0" applyFont="1" applyFill="1" applyBorder="1" applyAlignment="1">
      <alignment horizontal="center" vertical="center"/>
    </xf>
    <xf numFmtId="0" fontId="49" fillId="37" borderId="57" xfId="0" applyFont="1" applyFill="1" applyBorder="1" applyAlignment="1">
      <alignment horizontal="center" vertical="center"/>
    </xf>
    <xf numFmtId="0" fontId="49" fillId="37" borderId="58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42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/>
    </xf>
    <xf numFmtId="0" fontId="5" fillId="38" borderId="59" xfId="0" applyFont="1" applyFill="1" applyBorder="1" applyAlignment="1">
      <alignment horizontal="center"/>
    </xf>
    <xf numFmtId="0" fontId="2" fillId="38" borderId="60" xfId="0" applyFont="1" applyFill="1" applyBorder="1" applyAlignment="1">
      <alignment horizontal="center"/>
    </xf>
    <xf numFmtId="0" fontId="5" fillId="38" borderId="61" xfId="0" applyFont="1" applyFill="1" applyBorder="1" applyAlignment="1">
      <alignment horizontal="center"/>
    </xf>
    <xf numFmtId="0" fontId="5" fillId="38" borderId="62" xfId="0" applyFont="1" applyFill="1" applyBorder="1" applyAlignment="1">
      <alignment horizontal="center" wrapText="1"/>
    </xf>
    <xf numFmtId="0" fontId="0" fillId="38" borderId="63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center"/>
    </xf>
    <xf numFmtId="0" fontId="5" fillId="38" borderId="66" xfId="0" applyFont="1" applyFill="1" applyBorder="1" applyAlignment="1">
      <alignment horizontal="center"/>
    </xf>
    <xf numFmtId="0" fontId="5" fillId="38" borderId="67" xfId="0" applyFont="1" applyFill="1" applyBorder="1" applyAlignment="1">
      <alignment horizontal="center"/>
    </xf>
    <xf numFmtId="0" fontId="2" fillId="38" borderId="68" xfId="0" applyFont="1" applyFill="1" applyBorder="1" applyAlignment="1">
      <alignment/>
    </xf>
    <xf numFmtId="14" fontId="10" fillId="38" borderId="69" xfId="0" applyNumberFormat="1" applyFont="1" applyFill="1" applyBorder="1" applyAlignment="1">
      <alignment horizontal="center"/>
    </xf>
    <xf numFmtId="0" fontId="2" fillId="38" borderId="57" xfId="0" applyFont="1" applyFill="1" applyBorder="1" applyAlignment="1">
      <alignment horizontal="center"/>
    </xf>
    <xf numFmtId="0" fontId="2" fillId="38" borderId="57" xfId="0" applyFont="1" applyFill="1" applyBorder="1" applyAlignment="1">
      <alignment/>
    </xf>
    <xf numFmtId="0" fontId="2" fillId="38" borderId="58" xfId="0" applyFont="1" applyFill="1" applyBorder="1" applyAlignment="1">
      <alignment/>
    </xf>
    <xf numFmtId="0" fontId="2" fillId="38" borderId="70" xfId="0" applyFont="1" applyFill="1" applyBorder="1" applyAlignment="1">
      <alignment/>
    </xf>
    <xf numFmtId="0" fontId="2" fillId="38" borderId="55" xfId="0" applyFont="1" applyFill="1" applyBorder="1" applyAlignment="1">
      <alignment/>
    </xf>
    <xf numFmtId="0" fontId="5" fillId="38" borderId="71" xfId="0" applyFont="1" applyFill="1" applyBorder="1" applyAlignment="1">
      <alignment/>
    </xf>
    <xf numFmtId="0" fontId="2" fillId="38" borderId="32" xfId="0" applyFont="1" applyFill="1" applyBorder="1" applyAlignment="1">
      <alignment/>
    </xf>
    <xf numFmtId="0" fontId="11" fillId="38" borderId="52" xfId="0" applyFont="1" applyFill="1" applyBorder="1" applyAlignment="1">
      <alignment horizontal="center"/>
    </xf>
    <xf numFmtId="0" fontId="30" fillId="38" borderId="53" xfId="0" applyFont="1" applyFill="1" applyBorder="1" applyAlignment="1">
      <alignment/>
    </xf>
    <xf numFmtId="0" fontId="30" fillId="38" borderId="5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</font>
      <fill>
        <patternFill>
          <bgColor indexed="53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52"/>
  <sheetViews>
    <sheetView tabSelected="1" zoomScale="98" zoomScaleNormal="98" zoomScalePageLayoutView="0" workbookViewId="0" topLeftCell="A1">
      <pane ySplit="12" topLeftCell="A13" activePane="bottomLeft" state="frozen"/>
      <selection pane="topLeft" activeCell="A1" sqref="A1"/>
      <selection pane="bottomLeft" activeCell="K5" sqref="K5:N5"/>
    </sheetView>
  </sheetViews>
  <sheetFormatPr defaultColWidth="9.140625" defaultRowHeight="12.75"/>
  <cols>
    <col min="1" max="1" width="5.7109375" style="1" customWidth="1"/>
    <col min="2" max="2" width="13.7109375" style="1" customWidth="1"/>
    <col min="3" max="3" width="12.421875" style="38" bestFit="1" customWidth="1"/>
    <col min="4" max="4" width="11.28125" style="38" bestFit="1" customWidth="1"/>
    <col min="5" max="8" width="9.7109375" style="38" customWidth="1"/>
    <col min="9" max="10" width="8.7109375" style="38" customWidth="1"/>
    <col min="11" max="14" width="8.7109375" style="1" customWidth="1"/>
  </cols>
  <sheetData>
    <row r="1" spans="1:14" ht="12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2.7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3.5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</row>
    <row r="4" spans="1:14" ht="13.5" thickBot="1">
      <c r="A4" s="123" t="s">
        <v>25</v>
      </c>
      <c r="B4" s="124"/>
      <c r="C4" s="90" t="s">
        <v>34</v>
      </c>
      <c r="D4" s="90"/>
      <c r="E4" s="120"/>
      <c r="F4" s="120"/>
      <c r="G4" s="120"/>
      <c r="H4" s="120"/>
      <c r="I4" s="120"/>
      <c r="J4" s="120"/>
      <c r="K4" s="121"/>
      <c r="L4" s="121"/>
      <c r="M4" s="121"/>
      <c r="N4" s="122"/>
    </row>
    <row r="5" spans="1:14" ht="13.5" customHeight="1" thickBot="1">
      <c r="A5" s="125" t="s">
        <v>1</v>
      </c>
      <c r="B5" s="126"/>
      <c r="C5" s="99" t="s">
        <v>35</v>
      </c>
      <c r="D5" s="99"/>
      <c r="E5" s="39" t="s">
        <v>2</v>
      </c>
      <c r="F5" s="98" t="s">
        <v>36</v>
      </c>
      <c r="G5" s="98"/>
      <c r="H5" s="28"/>
      <c r="I5" s="91" t="s">
        <v>28</v>
      </c>
      <c r="J5" s="91" t="s">
        <v>11</v>
      </c>
      <c r="K5" s="127" t="s">
        <v>19</v>
      </c>
      <c r="L5" s="128"/>
      <c r="M5" s="128"/>
      <c r="N5" s="129"/>
    </row>
    <row r="6" spans="1:14" ht="12.75" customHeight="1">
      <c r="A6" s="125" t="s">
        <v>3</v>
      </c>
      <c r="B6" s="126"/>
      <c r="C6" s="97" t="s">
        <v>40</v>
      </c>
      <c r="D6" s="39" t="s">
        <v>4</v>
      </c>
      <c r="E6" s="40">
        <v>2014</v>
      </c>
      <c r="F6" s="27"/>
      <c r="G6" s="27"/>
      <c r="H6" s="29"/>
      <c r="I6" s="92"/>
      <c r="J6" s="92"/>
      <c r="K6" s="93" t="s">
        <v>12</v>
      </c>
      <c r="L6" s="93" t="s">
        <v>13</v>
      </c>
      <c r="M6" s="93" t="s">
        <v>14</v>
      </c>
      <c r="N6" s="93" t="s">
        <v>15</v>
      </c>
    </row>
    <row r="7" spans="1:14" ht="12.75" customHeight="1">
      <c r="A7" s="7" t="s">
        <v>24</v>
      </c>
      <c r="B7" s="8" t="s">
        <v>30</v>
      </c>
      <c r="C7" s="45" t="s">
        <v>31</v>
      </c>
      <c r="D7" s="43"/>
      <c r="E7" s="77" t="s">
        <v>39</v>
      </c>
      <c r="F7" s="78"/>
      <c r="G7" s="78"/>
      <c r="H7" s="79"/>
      <c r="I7" s="92"/>
      <c r="J7" s="92"/>
      <c r="K7" s="94"/>
      <c r="L7" s="94"/>
      <c r="M7" s="94"/>
      <c r="N7" s="94"/>
    </row>
    <row r="8" spans="1:14" ht="12.75" customHeight="1">
      <c r="A8" s="9" t="s">
        <v>24</v>
      </c>
      <c r="B8" s="10" t="s">
        <v>20</v>
      </c>
      <c r="C8" s="46" t="s">
        <v>21</v>
      </c>
      <c r="D8" s="63" t="s">
        <v>37</v>
      </c>
      <c r="E8" s="40" t="s">
        <v>9</v>
      </c>
      <c r="F8" s="48">
        <v>0.375</v>
      </c>
      <c r="G8" s="40" t="s">
        <v>10</v>
      </c>
      <c r="H8" s="49">
        <v>0.5833333333333334</v>
      </c>
      <c r="I8" s="92"/>
      <c r="J8" s="92"/>
      <c r="K8" s="94"/>
      <c r="L8" s="94"/>
      <c r="M8" s="94"/>
      <c r="N8" s="94"/>
    </row>
    <row r="9" spans="1:14" ht="12.75" customHeight="1">
      <c r="A9" s="11" t="s">
        <v>24</v>
      </c>
      <c r="B9" s="12" t="s">
        <v>22</v>
      </c>
      <c r="C9" s="47" t="s">
        <v>23</v>
      </c>
      <c r="D9" s="63" t="s">
        <v>38</v>
      </c>
      <c r="E9" s="40" t="s">
        <v>9</v>
      </c>
      <c r="F9" s="48">
        <v>0.6041666666666666</v>
      </c>
      <c r="G9" s="40" t="s">
        <v>10</v>
      </c>
      <c r="H9" s="49">
        <v>0.7083333333333334</v>
      </c>
      <c r="I9" s="92"/>
      <c r="J9" s="92"/>
      <c r="K9" s="94"/>
      <c r="L9" s="94"/>
      <c r="M9" s="94"/>
      <c r="N9" s="94"/>
    </row>
    <row r="10" spans="1:14" ht="13.5" thickBot="1">
      <c r="A10" s="80"/>
      <c r="B10" s="81"/>
      <c r="C10" s="27"/>
      <c r="D10" s="27"/>
      <c r="E10" s="27"/>
      <c r="F10" s="27"/>
      <c r="G10" s="30"/>
      <c r="H10" s="31"/>
      <c r="I10" s="92"/>
      <c r="J10" s="92"/>
      <c r="K10" s="94"/>
      <c r="L10" s="94"/>
      <c r="M10" s="94"/>
      <c r="N10" s="94"/>
    </row>
    <row r="11" spans="1:14" ht="21" customHeight="1" thickBot="1">
      <c r="A11" s="4"/>
      <c r="B11" s="3"/>
      <c r="C11" s="109" t="s">
        <v>5</v>
      </c>
      <c r="D11" s="110"/>
      <c r="E11" s="111" t="s">
        <v>6</v>
      </c>
      <c r="F11" s="110"/>
      <c r="G11" s="112" t="s">
        <v>26</v>
      </c>
      <c r="H11" s="113"/>
      <c r="I11" s="92"/>
      <c r="J11" s="92"/>
      <c r="K11" s="94"/>
      <c r="L11" s="94"/>
      <c r="M11" s="94"/>
      <c r="N11" s="94"/>
    </row>
    <row r="12" spans="1:14" ht="22.5" customHeight="1" thickBot="1" thickTop="1">
      <c r="A12" s="118" t="s">
        <v>0</v>
      </c>
      <c r="B12" s="119">
        <v>41883</v>
      </c>
      <c r="C12" s="114" t="s">
        <v>7</v>
      </c>
      <c r="D12" s="115" t="s">
        <v>8</v>
      </c>
      <c r="E12" s="114" t="s">
        <v>7</v>
      </c>
      <c r="F12" s="115" t="s">
        <v>8</v>
      </c>
      <c r="G12" s="116" t="s">
        <v>9</v>
      </c>
      <c r="H12" s="117" t="s">
        <v>10</v>
      </c>
      <c r="I12" s="95"/>
      <c r="J12" s="95"/>
      <c r="K12" s="96"/>
      <c r="L12" s="96"/>
      <c r="M12" s="96"/>
      <c r="N12" s="96"/>
    </row>
    <row r="13" spans="1:14" ht="14.25" thickBot="1" thickTop="1">
      <c r="A13" s="50">
        <f>DATE(YEAR(Data_Iniziale),MONTH(Data_Iniziale),DAY(Data_Iniziale))</f>
        <v>41883</v>
      </c>
      <c r="B13" s="2" t="str">
        <f>IF(WEEKDAY(A13,2)=1,"Lunedì",IF(WEEKDAY(A13,2)=2,"Martedì",IF(WEEKDAY(A13,2)=3,"Mercoledì",IF(WEEKDAY(A13,2)=4,"Giovedì",IF(WEEKDAY(A13,2)=5,"Venerdì",IF(WEEKDAY(A13,2)=6,"Sabato",IF(WEEKDAY(A13,2)=7,"Domenica")))))))</f>
        <v>Lunedì</v>
      </c>
      <c r="C13" s="13">
        <v>0.3333333333333333</v>
      </c>
      <c r="D13" s="13">
        <v>0.5</v>
      </c>
      <c r="E13" s="41">
        <v>0.5625</v>
      </c>
      <c r="F13" s="42">
        <v>0.625</v>
      </c>
      <c r="G13" s="32"/>
      <c r="H13" s="33"/>
      <c r="I13" s="17"/>
      <c r="J13" s="13"/>
      <c r="K13" s="20">
        <f>IF(C13&lt;&gt;"",SUM(D13-C13)+(F13-E13),"")</f>
        <v>0.22916666666666669</v>
      </c>
      <c r="L13" s="13"/>
      <c r="M13" s="13"/>
      <c r="N13" s="24"/>
    </row>
    <row r="14" spans="1:14" ht="13.5" thickBot="1">
      <c r="A14" s="51">
        <f>DATE(YEAR(Data_Iniziale),MONTH(Data_Iniziale),DAY(Data_Iniziale))+1</f>
        <v>41884</v>
      </c>
      <c r="B14" s="2" t="str">
        <f aca="true" t="shared" si="0" ref="B14:B43">IF(WEEKDAY(A14,2)=1,"Lunedì",IF(WEEKDAY(A14,2)=2,"Martedì",IF(WEEKDAY(A14,2)=3,"Mercoledì",IF(WEEKDAY(A14,2)=4,"Giovedì",IF(WEEKDAY(A14,2)=5,"Venerdì",IF(WEEKDAY(A14,2)=6,"Sabato",IF(WEEKDAY(A14,2)=7,"Domenica")))))))</f>
        <v>Martedì</v>
      </c>
      <c r="C14" s="13">
        <f aca="true" t="shared" si="1" ref="C13:C43">IF(AND(B14&lt;&gt;"Sabato",B14&lt;&gt;"Domenica",I14&lt;&gt;"M",I14&lt;&gt;"F",I14&lt;&gt;"Fe",MONTH(A14)=MONTH(Data_Iniziale)),F$8,"")</f>
        <v>0.375</v>
      </c>
      <c r="D14" s="13">
        <f aca="true" t="shared" si="2" ref="D13:D43">IF(AND(B14&lt;&gt;"Sabato",B14&lt;&gt;"Domenica",I14&lt;&gt;"M",I14&lt;&gt;"F",I14&lt;&gt;"Fe",MONTH(A14)=MONTH(Data_Iniziale)),H$8,"")</f>
        <v>0.5833333333333334</v>
      </c>
      <c r="E14" s="41">
        <f aca="true" t="shared" si="3" ref="E13:E43">IF(AND(B14&lt;&gt;"Sabato",B14&lt;&gt;"Domenica",I14&lt;&gt;"M",I14&lt;&gt;"F",I14&lt;&gt;"Fe",MONTH(A14)=MONTH(Data_Iniziale)),F$9,"")</f>
        <v>0.6041666666666666</v>
      </c>
      <c r="F14" s="42">
        <f aca="true" t="shared" si="4" ref="F13:F43">IF(AND(B14&lt;&gt;"Sabato",B14&lt;&gt;"Domenica",I14&lt;&gt;"M",I14&lt;&gt;"F",I14&lt;&gt;"Fe",MONTH(A14)=MONTH(Data_Iniziale)),H$9,"")</f>
        <v>0.7083333333333334</v>
      </c>
      <c r="G14" s="34">
        <v>0.375</v>
      </c>
      <c r="H14" s="35">
        <v>0.4583333333333333</v>
      </c>
      <c r="I14" s="18"/>
      <c r="J14" s="14">
        <v>0.020833333333333332</v>
      </c>
      <c r="K14" s="21">
        <f>IF(C14&lt;&gt;"",SUM(D14-C14)+(F14-E14),"")</f>
        <v>0.3125000000000001</v>
      </c>
      <c r="L14" s="14"/>
      <c r="M14" s="14"/>
      <c r="N14" s="25"/>
    </row>
    <row r="15" spans="1:14" ht="13.5" thickBot="1">
      <c r="A15" s="51">
        <f>(A14+1)</f>
        <v>41885</v>
      </c>
      <c r="B15" s="2" t="str">
        <f t="shared" si="0"/>
        <v>Mercoledì</v>
      </c>
      <c r="C15" s="13">
        <f t="shared" si="1"/>
        <v>0.375</v>
      </c>
      <c r="D15" s="13">
        <f t="shared" si="2"/>
        <v>0.5833333333333334</v>
      </c>
      <c r="E15" s="41">
        <f t="shared" si="3"/>
        <v>0.6041666666666666</v>
      </c>
      <c r="F15" s="42">
        <f t="shared" si="4"/>
        <v>0.7083333333333334</v>
      </c>
      <c r="G15" s="34"/>
      <c r="H15" s="35"/>
      <c r="I15" s="18"/>
      <c r="J15" s="14"/>
      <c r="K15" s="21">
        <f aca="true" t="shared" si="5" ref="K15:K43">IF(C15&lt;&gt;"",SUM(D15-C15)+(F15-E15),"")</f>
        <v>0.3125000000000001</v>
      </c>
      <c r="L15" s="14"/>
      <c r="M15" s="14"/>
      <c r="N15" s="25">
        <v>0.041666666666666664</v>
      </c>
    </row>
    <row r="16" spans="1:14" ht="13.5" thickBot="1">
      <c r="A16" s="51">
        <f aca="true" t="shared" si="6" ref="A16:A43">(A15+1)</f>
        <v>41886</v>
      </c>
      <c r="B16" s="2" t="str">
        <f t="shared" si="0"/>
        <v>Giovedì</v>
      </c>
      <c r="C16" s="13">
        <f t="shared" si="1"/>
        <v>0.375</v>
      </c>
      <c r="D16" s="13">
        <f t="shared" si="2"/>
        <v>0.5833333333333334</v>
      </c>
      <c r="E16" s="41">
        <f t="shared" si="3"/>
        <v>0.6041666666666666</v>
      </c>
      <c r="F16" s="42">
        <f t="shared" si="4"/>
        <v>0.7083333333333334</v>
      </c>
      <c r="G16" s="34"/>
      <c r="H16" s="35"/>
      <c r="I16" s="18"/>
      <c r="J16" s="14"/>
      <c r="K16" s="21">
        <f t="shared" si="5"/>
        <v>0.3125000000000001</v>
      </c>
      <c r="L16" s="14"/>
      <c r="M16" s="14"/>
      <c r="N16" s="25"/>
    </row>
    <row r="17" spans="1:14" ht="13.5" thickBot="1">
      <c r="A17" s="51">
        <f t="shared" si="6"/>
        <v>41887</v>
      </c>
      <c r="B17" s="2" t="str">
        <f t="shared" si="0"/>
        <v>Venerdì</v>
      </c>
      <c r="C17" s="13">
        <f t="shared" si="1"/>
        <v>0.375</v>
      </c>
      <c r="D17" s="13">
        <f t="shared" si="2"/>
        <v>0.5833333333333334</v>
      </c>
      <c r="E17" s="41">
        <f t="shared" si="3"/>
        <v>0.6041666666666666</v>
      </c>
      <c r="F17" s="42">
        <f t="shared" si="4"/>
        <v>0.7083333333333334</v>
      </c>
      <c r="G17" s="34"/>
      <c r="H17" s="35"/>
      <c r="I17" s="18"/>
      <c r="J17" s="14"/>
      <c r="K17" s="21">
        <f t="shared" si="5"/>
        <v>0.3125000000000001</v>
      </c>
      <c r="L17" s="14"/>
      <c r="M17" s="14"/>
      <c r="N17" s="25"/>
    </row>
    <row r="18" spans="1:14" ht="13.5" thickBot="1">
      <c r="A18" s="51">
        <f t="shared" si="6"/>
        <v>41888</v>
      </c>
      <c r="B18" s="2" t="str">
        <f t="shared" si="0"/>
        <v>Sabato</v>
      </c>
      <c r="C18" s="13">
        <f t="shared" si="1"/>
      </c>
      <c r="D18" s="13">
        <f t="shared" si="2"/>
      </c>
      <c r="E18" s="41">
        <f t="shared" si="3"/>
      </c>
      <c r="F18" s="42">
        <f t="shared" si="4"/>
      </c>
      <c r="G18" s="34">
        <v>0.625</v>
      </c>
      <c r="H18" s="35">
        <v>0.7083333333333334</v>
      </c>
      <c r="I18" s="18"/>
      <c r="J18" s="14"/>
      <c r="K18" s="21">
        <f t="shared" si="5"/>
      </c>
      <c r="L18" s="14"/>
      <c r="M18" s="14"/>
      <c r="N18" s="25"/>
    </row>
    <row r="19" spans="1:14" ht="13.5" thickBot="1">
      <c r="A19" s="51">
        <f t="shared" si="6"/>
        <v>41889</v>
      </c>
      <c r="B19" s="2" t="str">
        <f t="shared" si="0"/>
        <v>Domenica</v>
      </c>
      <c r="C19" s="13">
        <f t="shared" si="1"/>
      </c>
      <c r="D19" s="13">
        <f t="shared" si="2"/>
      </c>
      <c r="E19" s="41">
        <f t="shared" si="3"/>
      </c>
      <c r="F19" s="42">
        <f t="shared" si="4"/>
      </c>
      <c r="G19" s="34"/>
      <c r="H19" s="35"/>
      <c r="I19" s="18"/>
      <c r="J19" s="14"/>
      <c r="K19" s="21">
        <f t="shared" si="5"/>
      </c>
      <c r="L19" s="14"/>
      <c r="M19" s="14"/>
      <c r="N19" s="25"/>
    </row>
    <row r="20" spans="1:14" ht="13.5" thickBot="1">
      <c r="A20" s="51">
        <f t="shared" si="6"/>
        <v>41890</v>
      </c>
      <c r="B20" s="2" t="str">
        <f t="shared" si="0"/>
        <v>Lunedì</v>
      </c>
      <c r="C20" s="13">
        <f t="shared" si="1"/>
        <v>0.375</v>
      </c>
      <c r="D20" s="13">
        <f t="shared" si="2"/>
        <v>0.5833333333333334</v>
      </c>
      <c r="E20" s="41">
        <f t="shared" si="3"/>
        <v>0.6041666666666666</v>
      </c>
      <c r="F20" s="42">
        <f t="shared" si="4"/>
        <v>0.7083333333333334</v>
      </c>
      <c r="G20" s="34"/>
      <c r="H20" s="35"/>
      <c r="I20" s="18"/>
      <c r="J20" s="14"/>
      <c r="K20" s="21">
        <f t="shared" si="5"/>
        <v>0.3125000000000001</v>
      </c>
      <c r="L20" s="14"/>
      <c r="M20" s="14"/>
      <c r="N20" s="25"/>
    </row>
    <row r="21" spans="1:14" ht="13.5" thickBot="1">
      <c r="A21" s="51">
        <f t="shared" si="6"/>
        <v>41891</v>
      </c>
      <c r="B21" s="2" t="str">
        <f t="shared" si="0"/>
        <v>Martedì</v>
      </c>
      <c r="C21" s="13">
        <f t="shared" si="1"/>
        <v>0.375</v>
      </c>
      <c r="D21" s="13">
        <f t="shared" si="2"/>
        <v>0.5833333333333334</v>
      </c>
      <c r="E21" s="41">
        <f t="shared" si="3"/>
        <v>0.6041666666666666</v>
      </c>
      <c r="F21" s="42">
        <f t="shared" si="4"/>
        <v>0.7083333333333334</v>
      </c>
      <c r="G21" s="34"/>
      <c r="H21" s="35"/>
      <c r="I21" s="18"/>
      <c r="J21" s="14"/>
      <c r="K21" s="21">
        <f t="shared" si="5"/>
        <v>0.3125000000000001</v>
      </c>
      <c r="L21" s="14"/>
      <c r="M21" s="14"/>
      <c r="N21" s="25"/>
    </row>
    <row r="22" spans="1:14" ht="13.5" thickBot="1">
      <c r="A22" s="51">
        <f t="shared" si="6"/>
        <v>41892</v>
      </c>
      <c r="B22" s="2" t="str">
        <f t="shared" si="0"/>
        <v>Mercoledì</v>
      </c>
      <c r="C22" s="13">
        <f t="shared" si="1"/>
        <v>0.375</v>
      </c>
      <c r="D22" s="13">
        <f t="shared" si="2"/>
        <v>0.5833333333333334</v>
      </c>
      <c r="E22" s="41">
        <f t="shared" si="3"/>
        <v>0.6041666666666666</v>
      </c>
      <c r="F22" s="42">
        <f t="shared" si="4"/>
        <v>0.7083333333333334</v>
      </c>
      <c r="G22" s="34"/>
      <c r="H22" s="35"/>
      <c r="I22" s="18"/>
      <c r="J22" s="14">
        <v>0.017361111111111112</v>
      </c>
      <c r="K22" s="21">
        <f t="shared" si="5"/>
        <v>0.3125000000000001</v>
      </c>
      <c r="L22" s="14"/>
      <c r="M22" s="14"/>
      <c r="N22" s="25"/>
    </row>
    <row r="23" spans="1:14" ht="13.5" thickBot="1">
      <c r="A23" s="51">
        <f t="shared" si="6"/>
        <v>41893</v>
      </c>
      <c r="B23" s="2" t="str">
        <f t="shared" si="0"/>
        <v>Giovedì</v>
      </c>
      <c r="C23" s="13">
        <f t="shared" si="1"/>
        <v>0.375</v>
      </c>
      <c r="D23" s="13">
        <f t="shared" si="2"/>
        <v>0.5833333333333334</v>
      </c>
      <c r="E23" s="41">
        <f t="shared" si="3"/>
        <v>0.6041666666666666</v>
      </c>
      <c r="F23" s="42">
        <f t="shared" si="4"/>
        <v>0.7083333333333334</v>
      </c>
      <c r="G23" s="34"/>
      <c r="H23" s="35"/>
      <c r="I23" s="18"/>
      <c r="J23" s="14"/>
      <c r="K23" s="21">
        <f t="shared" si="5"/>
        <v>0.3125000000000001</v>
      </c>
      <c r="L23" s="14"/>
      <c r="M23" s="14"/>
      <c r="N23" s="25"/>
    </row>
    <row r="24" spans="1:14" ht="13.5" thickBot="1">
      <c r="A24" s="51">
        <f t="shared" si="6"/>
        <v>41894</v>
      </c>
      <c r="B24" s="2" t="str">
        <f t="shared" si="0"/>
        <v>Venerdì</v>
      </c>
      <c r="C24" s="13">
        <f t="shared" si="1"/>
      </c>
      <c r="D24" s="13">
        <f t="shared" si="2"/>
      </c>
      <c r="E24" s="41">
        <f t="shared" si="3"/>
      </c>
      <c r="F24" s="42">
        <f t="shared" si="4"/>
      </c>
      <c r="G24" s="34"/>
      <c r="H24" s="35"/>
      <c r="I24" s="18" t="s">
        <v>20</v>
      </c>
      <c r="J24" s="14"/>
      <c r="K24" s="21">
        <f t="shared" si="5"/>
      </c>
      <c r="L24" s="14"/>
      <c r="M24" s="14"/>
      <c r="N24" s="25"/>
    </row>
    <row r="25" spans="1:14" ht="13.5" thickBot="1">
      <c r="A25" s="51">
        <f t="shared" si="6"/>
        <v>41895</v>
      </c>
      <c r="B25" s="2" t="str">
        <f t="shared" si="0"/>
        <v>Sabato</v>
      </c>
      <c r="C25" s="13">
        <f t="shared" si="1"/>
      </c>
      <c r="D25" s="13">
        <f t="shared" si="2"/>
      </c>
      <c r="E25" s="41">
        <f t="shared" si="3"/>
      </c>
      <c r="F25" s="42">
        <f t="shared" si="4"/>
      </c>
      <c r="G25" s="34"/>
      <c r="H25" s="35"/>
      <c r="I25" s="18"/>
      <c r="J25" s="14"/>
      <c r="K25" s="21">
        <f t="shared" si="5"/>
      </c>
      <c r="L25" s="14">
        <v>0.041666666666666664</v>
      </c>
      <c r="M25" s="14"/>
      <c r="N25" s="25"/>
    </row>
    <row r="26" spans="1:14" ht="13.5" thickBot="1">
      <c r="A26" s="51">
        <f t="shared" si="6"/>
        <v>41896</v>
      </c>
      <c r="B26" s="2" t="str">
        <f t="shared" si="0"/>
        <v>Domenica</v>
      </c>
      <c r="C26" s="13">
        <f t="shared" si="1"/>
      </c>
      <c r="D26" s="13">
        <f t="shared" si="2"/>
      </c>
      <c r="E26" s="41">
        <f t="shared" si="3"/>
      </c>
      <c r="F26" s="42">
        <f t="shared" si="4"/>
      </c>
      <c r="G26" s="34"/>
      <c r="H26" s="35"/>
      <c r="I26" s="18"/>
      <c r="J26" s="14"/>
      <c r="K26" s="21">
        <f t="shared" si="5"/>
      </c>
      <c r="L26" s="14"/>
      <c r="M26" s="14"/>
      <c r="N26" s="25"/>
    </row>
    <row r="27" spans="1:14" ht="13.5" thickBot="1">
      <c r="A27" s="51">
        <f t="shared" si="6"/>
        <v>41897</v>
      </c>
      <c r="B27" s="2" t="str">
        <f t="shared" si="0"/>
        <v>Lunedì</v>
      </c>
      <c r="C27" s="13">
        <f t="shared" si="1"/>
        <v>0.375</v>
      </c>
      <c r="D27" s="13">
        <f t="shared" si="2"/>
        <v>0.5833333333333334</v>
      </c>
      <c r="E27" s="41">
        <f t="shared" si="3"/>
        <v>0.6041666666666666</v>
      </c>
      <c r="F27" s="42">
        <f t="shared" si="4"/>
        <v>0.7083333333333334</v>
      </c>
      <c r="G27" s="34"/>
      <c r="H27" s="35"/>
      <c r="I27" s="18"/>
      <c r="J27" s="14"/>
      <c r="K27" s="21">
        <f t="shared" si="5"/>
        <v>0.3125000000000001</v>
      </c>
      <c r="L27" s="14"/>
      <c r="M27" s="14"/>
      <c r="N27" s="25"/>
    </row>
    <row r="28" spans="1:14" ht="13.5" thickBot="1">
      <c r="A28" s="51">
        <f t="shared" si="6"/>
        <v>41898</v>
      </c>
      <c r="B28" s="2" t="str">
        <f t="shared" si="0"/>
        <v>Martedì</v>
      </c>
      <c r="C28" s="13">
        <f t="shared" si="1"/>
        <v>0.375</v>
      </c>
      <c r="D28" s="13">
        <f t="shared" si="2"/>
        <v>0.5833333333333334</v>
      </c>
      <c r="E28" s="41">
        <f t="shared" si="3"/>
        <v>0.6041666666666666</v>
      </c>
      <c r="F28" s="42">
        <f t="shared" si="4"/>
        <v>0.7083333333333334</v>
      </c>
      <c r="G28" s="34"/>
      <c r="H28" s="35"/>
      <c r="I28" s="18"/>
      <c r="J28" s="14"/>
      <c r="K28" s="21">
        <f t="shared" si="5"/>
        <v>0.3125000000000001</v>
      </c>
      <c r="L28" s="14">
        <v>0.08333333333333333</v>
      </c>
      <c r="M28" s="14"/>
      <c r="N28" s="25"/>
    </row>
    <row r="29" spans="1:14" ht="13.5" thickBot="1">
      <c r="A29" s="51">
        <f t="shared" si="6"/>
        <v>41899</v>
      </c>
      <c r="B29" s="2" t="str">
        <f t="shared" si="0"/>
        <v>Mercoledì</v>
      </c>
      <c r="C29" s="13">
        <f t="shared" si="1"/>
        <v>0.375</v>
      </c>
      <c r="D29" s="13">
        <f t="shared" si="2"/>
        <v>0.5833333333333334</v>
      </c>
      <c r="E29" s="41">
        <f t="shared" si="3"/>
        <v>0.6041666666666666</v>
      </c>
      <c r="F29" s="42">
        <f t="shared" si="4"/>
        <v>0.7083333333333334</v>
      </c>
      <c r="G29" s="34">
        <v>0.4583333333333333</v>
      </c>
      <c r="H29" s="35">
        <v>0.6666666666666666</v>
      </c>
      <c r="I29" s="18"/>
      <c r="J29" s="14">
        <v>0.010416666666666666</v>
      </c>
      <c r="K29" s="21">
        <f t="shared" si="5"/>
        <v>0.3125000000000001</v>
      </c>
      <c r="L29" s="14"/>
      <c r="M29" s="14"/>
      <c r="N29" s="25"/>
    </row>
    <row r="30" spans="1:14" ht="13.5" thickBot="1">
      <c r="A30" s="51">
        <f t="shared" si="6"/>
        <v>41900</v>
      </c>
      <c r="B30" s="2" t="str">
        <f t="shared" si="0"/>
        <v>Giovedì</v>
      </c>
      <c r="C30" s="13">
        <f t="shared" si="1"/>
        <v>0.375</v>
      </c>
      <c r="D30" s="13">
        <f t="shared" si="2"/>
        <v>0.5833333333333334</v>
      </c>
      <c r="E30" s="41">
        <f t="shared" si="3"/>
        <v>0.6041666666666666</v>
      </c>
      <c r="F30" s="42">
        <f t="shared" si="4"/>
        <v>0.7083333333333334</v>
      </c>
      <c r="G30" s="34"/>
      <c r="H30" s="35"/>
      <c r="I30" s="18"/>
      <c r="J30" s="14"/>
      <c r="K30" s="21">
        <f t="shared" si="5"/>
        <v>0.3125000000000001</v>
      </c>
      <c r="L30" s="14"/>
      <c r="M30" s="14"/>
      <c r="N30" s="25"/>
    </row>
    <row r="31" spans="1:14" ht="13.5" thickBot="1">
      <c r="A31" s="51">
        <f t="shared" si="6"/>
        <v>41901</v>
      </c>
      <c r="B31" s="2" t="str">
        <f t="shared" si="0"/>
        <v>Venerdì</v>
      </c>
      <c r="C31" s="13">
        <f t="shared" si="1"/>
        <v>0.375</v>
      </c>
      <c r="D31" s="13">
        <f t="shared" si="2"/>
        <v>0.5833333333333334</v>
      </c>
      <c r="E31" s="41">
        <f t="shared" si="3"/>
        <v>0.6041666666666666</v>
      </c>
      <c r="F31" s="42">
        <f t="shared" si="4"/>
        <v>0.7083333333333334</v>
      </c>
      <c r="G31" s="34"/>
      <c r="H31" s="35"/>
      <c r="I31" s="18"/>
      <c r="J31" s="14"/>
      <c r="K31" s="21">
        <f t="shared" si="5"/>
        <v>0.3125000000000001</v>
      </c>
      <c r="L31" s="14"/>
      <c r="M31" s="14"/>
      <c r="N31" s="25"/>
    </row>
    <row r="32" spans="1:14" ht="13.5" thickBot="1">
      <c r="A32" s="51">
        <f t="shared" si="6"/>
        <v>41902</v>
      </c>
      <c r="B32" s="2" t="str">
        <f t="shared" si="0"/>
        <v>Sabato</v>
      </c>
      <c r="C32" s="13">
        <f t="shared" si="1"/>
      </c>
      <c r="D32" s="13">
        <f t="shared" si="2"/>
      </c>
      <c r="E32" s="41">
        <f t="shared" si="3"/>
      </c>
      <c r="F32" s="42">
        <f t="shared" si="4"/>
      </c>
      <c r="G32" s="34"/>
      <c r="H32" s="35"/>
      <c r="I32" s="18"/>
      <c r="J32" s="14">
        <v>0.041666666666666664</v>
      </c>
      <c r="K32" s="21">
        <f t="shared" si="5"/>
      </c>
      <c r="L32" s="14"/>
      <c r="M32" s="14"/>
      <c r="N32" s="25"/>
    </row>
    <row r="33" spans="1:14" ht="13.5" thickBot="1">
      <c r="A33" s="51">
        <f t="shared" si="6"/>
        <v>41903</v>
      </c>
      <c r="B33" s="2" t="str">
        <f t="shared" si="0"/>
        <v>Domenica</v>
      </c>
      <c r="C33" s="13">
        <f t="shared" si="1"/>
      </c>
      <c r="D33" s="13">
        <f t="shared" si="2"/>
      </c>
      <c r="E33" s="41">
        <f t="shared" si="3"/>
      </c>
      <c r="F33" s="42">
        <f t="shared" si="4"/>
      </c>
      <c r="G33" s="34"/>
      <c r="H33" s="35"/>
      <c r="I33" s="18" t="s">
        <v>30</v>
      </c>
      <c r="J33" s="14"/>
      <c r="K33" s="21">
        <f t="shared" si="5"/>
      </c>
      <c r="L33" s="14">
        <v>0.0625</v>
      </c>
      <c r="M33" s="14"/>
      <c r="N33" s="25"/>
    </row>
    <row r="34" spans="1:14" ht="13.5" thickBot="1">
      <c r="A34" s="51">
        <f t="shared" si="6"/>
        <v>41904</v>
      </c>
      <c r="B34" s="2" t="str">
        <f t="shared" si="0"/>
        <v>Lunedì</v>
      </c>
      <c r="C34" s="13">
        <f t="shared" si="1"/>
        <v>0.375</v>
      </c>
      <c r="D34" s="13">
        <f t="shared" si="2"/>
        <v>0.5833333333333334</v>
      </c>
      <c r="E34" s="41">
        <f t="shared" si="3"/>
        <v>0.6041666666666666</v>
      </c>
      <c r="F34" s="42">
        <f t="shared" si="4"/>
        <v>0.7083333333333334</v>
      </c>
      <c r="G34" s="34"/>
      <c r="H34" s="35"/>
      <c r="I34" s="18"/>
      <c r="J34" s="14"/>
      <c r="K34" s="21">
        <f t="shared" si="5"/>
        <v>0.3125000000000001</v>
      </c>
      <c r="L34" s="14"/>
      <c r="M34" s="14"/>
      <c r="N34" s="25"/>
    </row>
    <row r="35" spans="1:14" ht="13.5" thickBot="1">
      <c r="A35" s="51">
        <f t="shared" si="6"/>
        <v>41905</v>
      </c>
      <c r="B35" s="2" t="str">
        <f t="shared" si="0"/>
        <v>Martedì</v>
      </c>
      <c r="C35" s="13">
        <f t="shared" si="1"/>
        <v>0.375</v>
      </c>
      <c r="D35" s="13">
        <f t="shared" si="2"/>
        <v>0.5833333333333334</v>
      </c>
      <c r="E35" s="41">
        <f t="shared" si="3"/>
        <v>0.6041666666666666</v>
      </c>
      <c r="F35" s="42">
        <f t="shared" si="4"/>
        <v>0.7083333333333334</v>
      </c>
      <c r="G35" s="34"/>
      <c r="H35" s="35"/>
      <c r="I35" s="18"/>
      <c r="J35" s="14"/>
      <c r="K35" s="21">
        <f t="shared" si="5"/>
        <v>0.3125000000000001</v>
      </c>
      <c r="L35" s="14"/>
      <c r="M35" s="14"/>
      <c r="N35" s="25"/>
    </row>
    <row r="36" spans="1:14" ht="13.5" thickBot="1">
      <c r="A36" s="51">
        <f t="shared" si="6"/>
        <v>41906</v>
      </c>
      <c r="B36" s="2" t="str">
        <f t="shared" si="0"/>
        <v>Mercoledì</v>
      </c>
      <c r="C36" s="13">
        <f t="shared" si="1"/>
      </c>
      <c r="D36" s="13">
        <f t="shared" si="2"/>
      </c>
      <c r="E36" s="41">
        <f t="shared" si="3"/>
      </c>
      <c r="F36" s="42">
        <f t="shared" si="4"/>
      </c>
      <c r="G36" s="34"/>
      <c r="H36" s="35"/>
      <c r="I36" s="18" t="s">
        <v>22</v>
      </c>
      <c r="J36" s="14"/>
      <c r="K36" s="21">
        <f t="shared" si="5"/>
      </c>
      <c r="L36" s="14"/>
      <c r="M36" s="14"/>
      <c r="N36" s="25"/>
    </row>
    <row r="37" spans="1:14" ht="13.5" thickBot="1">
      <c r="A37" s="51">
        <f t="shared" si="6"/>
        <v>41907</v>
      </c>
      <c r="B37" s="2" t="str">
        <f t="shared" si="0"/>
        <v>Giovedì</v>
      </c>
      <c r="C37" s="13">
        <f t="shared" si="1"/>
      </c>
      <c r="D37" s="13">
        <f t="shared" si="2"/>
      </c>
      <c r="E37" s="41">
        <f t="shared" si="3"/>
      </c>
      <c r="F37" s="42">
        <f t="shared" si="4"/>
      </c>
      <c r="G37" s="34"/>
      <c r="H37" s="35"/>
      <c r="I37" s="18" t="s">
        <v>22</v>
      </c>
      <c r="J37" s="14"/>
      <c r="K37" s="21">
        <f t="shared" si="5"/>
      </c>
      <c r="L37" s="14"/>
      <c r="M37" s="14"/>
      <c r="N37" s="25"/>
    </row>
    <row r="38" spans="1:14" ht="13.5" thickBot="1">
      <c r="A38" s="51">
        <f t="shared" si="6"/>
        <v>41908</v>
      </c>
      <c r="B38" s="2" t="str">
        <f t="shared" si="0"/>
        <v>Venerdì</v>
      </c>
      <c r="C38" s="13">
        <f t="shared" si="1"/>
        <v>0.375</v>
      </c>
      <c r="D38" s="13">
        <f t="shared" si="2"/>
        <v>0.5833333333333334</v>
      </c>
      <c r="E38" s="41">
        <f t="shared" si="3"/>
        <v>0.6041666666666666</v>
      </c>
      <c r="F38" s="42">
        <f t="shared" si="4"/>
        <v>0.7083333333333334</v>
      </c>
      <c r="G38" s="34"/>
      <c r="H38" s="35"/>
      <c r="I38" s="18"/>
      <c r="J38" s="14"/>
      <c r="K38" s="21">
        <f t="shared" si="5"/>
        <v>0.3125000000000001</v>
      </c>
      <c r="L38" s="14"/>
      <c r="M38" s="14"/>
      <c r="N38" s="25"/>
    </row>
    <row r="39" spans="1:14" ht="13.5" thickBot="1">
      <c r="A39" s="51">
        <f t="shared" si="6"/>
        <v>41909</v>
      </c>
      <c r="B39" s="2" t="str">
        <f t="shared" si="0"/>
        <v>Sabato</v>
      </c>
      <c r="C39" s="13">
        <f t="shared" si="1"/>
      </c>
      <c r="D39" s="13">
        <f t="shared" si="2"/>
      </c>
      <c r="E39" s="41">
        <f t="shared" si="3"/>
      </c>
      <c r="F39" s="42">
        <f t="shared" si="4"/>
      </c>
      <c r="G39" s="34"/>
      <c r="H39" s="35"/>
      <c r="I39" s="18"/>
      <c r="J39" s="14"/>
      <c r="K39" s="21">
        <f t="shared" si="5"/>
      </c>
      <c r="L39" s="14">
        <v>0.08333333333333333</v>
      </c>
      <c r="M39" s="14"/>
      <c r="N39" s="25"/>
    </row>
    <row r="40" spans="1:14" ht="13.5" thickBot="1">
      <c r="A40" s="51">
        <f t="shared" si="6"/>
        <v>41910</v>
      </c>
      <c r="B40" s="2" t="str">
        <f t="shared" si="0"/>
        <v>Domenica</v>
      </c>
      <c r="C40" s="13">
        <f t="shared" si="1"/>
      </c>
      <c r="D40" s="13">
        <f t="shared" si="2"/>
      </c>
      <c r="E40" s="41">
        <f t="shared" si="3"/>
      </c>
      <c r="F40" s="42">
        <f t="shared" si="4"/>
      </c>
      <c r="G40" s="34"/>
      <c r="H40" s="35"/>
      <c r="I40" s="18"/>
      <c r="J40" s="14"/>
      <c r="K40" s="21">
        <f t="shared" si="5"/>
      </c>
      <c r="L40" s="14"/>
      <c r="M40" s="14"/>
      <c r="N40" s="25"/>
    </row>
    <row r="41" spans="1:14" ht="13.5" thickBot="1">
      <c r="A41" s="51">
        <f t="shared" si="6"/>
        <v>41911</v>
      </c>
      <c r="B41" s="2" t="str">
        <f t="shared" si="0"/>
        <v>Lunedì</v>
      </c>
      <c r="C41" s="13">
        <f t="shared" si="1"/>
        <v>0.375</v>
      </c>
      <c r="D41" s="13">
        <f t="shared" si="2"/>
        <v>0.5833333333333334</v>
      </c>
      <c r="E41" s="41">
        <f t="shared" si="3"/>
        <v>0.6041666666666666</v>
      </c>
      <c r="F41" s="42">
        <f t="shared" si="4"/>
        <v>0.7083333333333334</v>
      </c>
      <c r="G41" s="34"/>
      <c r="H41" s="35"/>
      <c r="I41" s="18"/>
      <c r="J41" s="14"/>
      <c r="K41" s="21">
        <f t="shared" si="5"/>
        <v>0.3125000000000001</v>
      </c>
      <c r="L41" s="14"/>
      <c r="M41" s="14"/>
      <c r="N41" s="25"/>
    </row>
    <row r="42" spans="1:14" ht="13.5" thickBot="1">
      <c r="A42" s="51">
        <f t="shared" si="6"/>
        <v>41912</v>
      </c>
      <c r="B42" s="2" t="str">
        <f t="shared" si="0"/>
        <v>Martedì</v>
      </c>
      <c r="C42" s="13">
        <f t="shared" si="1"/>
        <v>0.375</v>
      </c>
      <c r="D42" s="13">
        <f t="shared" si="2"/>
        <v>0.5833333333333334</v>
      </c>
      <c r="E42" s="41">
        <f t="shared" si="3"/>
        <v>0.6041666666666666</v>
      </c>
      <c r="F42" s="42">
        <f t="shared" si="4"/>
        <v>0.7083333333333334</v>
      </c>
      <c r="G42" s="34"/>
      <c r="H42" s="35"/>
      <c r="I42" s="18"/>
      <c r="J42" s="15"/>
      <c r="K42" s="22">
        <f t="shared" si="5"/>
        <v>0.3125000000000001</v>
      </c>
      <c r="L42" s="14"/>
      <c r="M42" s="14"/>
      <c r="N42" s="25"/>
    </row>
    <row r="43" spans="1:14" ht="13.5" thickBot="1">
      <c r="A43" s="52">
        <f t="shared" si="6"/>
        <v>41913</v>
      </c>
      <c r="B43" s="2" t="str">
        <f t="shared" si="0"/>
        <v>Mercoledì</v>
      </c>
      <c r="C43" s="13">
        <f t="shared" si="1"/>
      </c>
      <c r="D43" s="13">
        <f t="shared" si="2"/>
      </c>
      <c r="E43" s="41">
        <f t="shared" si="3"/>
      </c>
      <c r="F43" s="42">
        <f t="shared" si="4"/>
      </c>
      <c r="G43" s="36"/>
      <c r="H43" s="37"/>
      <c r="I43" s="19"/>
      <c r="J43" s="16"/>
      <c r="K43" s="23">
        <f t="shared" si="5"/>
      </c>
      <c r="L43" s="16"/>
      <c r="M43" s="16"/>
      <c r="N43" s="26"/>
    </row>
    <row r="44" spans="1:14" ht="13.5" thickBot="1">
      <c r="A44" s="62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/>
    </row>
    <row r="45" spans="1:14" ht="13.5" thickBot="1">
      <c r="A45" s="5"/>
      <c r="B45" s="68" t="s">
        <v>16</v>
      </c>
      <c r="C45" s="76"/>
      <c r="D45" s="57">
        <f>COUNT(C13:C43)</f>
        <v>19</v>
      </c>
      <c r="E45" s="68" t="s">
        <v>27</v>
      </c>
      <c r="F45" s="70"/>
      <c r="G45" s="54">
        <f>COUNTIF(I13:I43,"M")</f>
        <v>1</v>
      </c>
      <c r="H45" s="68" t="s">
        <v>32</v>
      </c>
      <c r="I45" s="69"/>
      <c r="J45" s="70"/>
      <c r="K45" s="53">
        <f>SUM(L13:L43)</f>
        <v>0.2708333333333333</v>
      </c>
      <c r="L45" s="82"/>
      <c r="M45" s="83"/>
      <c r="N45" s="84"/>
    </row>
    <row r="46" spans="1:14" ht="13.5" thickBot="1">
      <c r="A46" s="5"/>
      <c r="B46" s="64" t="s">
        <v>11</v>
      </c>
      <c r="C46" s="65"/>
      <c r="D46" s="58">
        <f>SUM(J13:J43)</f>
        <v>0.09027777777777778</v>
      </c>
      <c r="E46" s="64" t="s">
        <v>17</v>
      </c>
      <c r="F46" s="75"/>
      <c r="G46" s="55">
        <f>COUNTIF(I13:I43,"F")</f>
        <v>2</v>
      </c>
      <c r="H46" s="64" t="s">
        <v>33</v>
      </c>
      <c r="I46" s="71"/>
      <c r="J46" s="72"/>
      <c r="K46" s="60">
        <f>SUM(N13:N43)</f>
        <v>0.041666666666666664</v>
      </c>
      <c r="L46" s="82"/>
      <c r="M46" s="85"/>
      <c r="N46" s="86"/>
    </row>
    <row r="47" spans="1:14" ht="13.5" thickBot="1">
      <c r="A47" s="6"/>
      <c r="B47" s="66" t="s">
        <v>29</v>
      </c>
      <c r="C47" s="67"/>
      <c r="D47" s="59">
        <f>SUM(H13:H43)-SUM(G13:G43)</f>
        <v>0.3750000000000002</v>
      </c>
      <c r="E47" s="66" t="s">
        <v>18</v>
      </c>
      <c r="F47" s="73"/>
      <c r="G47" s="56">
        <f>COUNTIF(I13:I43,"Fe")</f>
        <v>1</v>
      </c>
      <c r="H47" s="66"/>
      <c r="I47" s="73"/>
      <c r="J47" s="74"/>
      <c r="K47" s="61"/>
      <c r="L47" s="82"/>
      <c r="M47" s="83"/>
      <c r="N47" s="84"/>
    </row>
    <row r="50" spans="1:3" ht="12.75">
      <c r="A50"/>
      <c r="B50"/>
      <c r="C50" s="44"/>
    </row>
    <row r="51" spans="1:3" ht="12.75">
      <c r="A51"/>
      <c r="B51"/>
      <c r="C51" s="44"/>
    </row>
    <row r="52" spans="1:3" ht="12.75">
      <c r="A52"/>
      <c r="B52"/>
      <c r="C52" s="44"/>
    </row>
  </sheetData>
  <sheetProtection/>
  <mergeCells count="32">
    <mergeCell ref="K6:K12"/>
    <mergeCell ref="L6:L12"/>
    <mergeCell ref="M6:M12"/>
    <mergeCell ref="A1:N3"/>
    <mergeCell ref="L45:N45"/>
    <mergeCell ref="L46:N46"/>
    <mergeCell ref="L47:N47"/>
    <mergeCell ref="B44:N44"/>
    <mergeCell ref="J5:J12"/>
    <mergeCell ref="C4:D4"/>
    <mergeCell ref="C5:D5"/>
    <mergeCell ref="F5:G5"/>
    <mergeCell ref="E11:F11"/>
    <mergeCell ref="C11:D11"/>
    <mergeCell ref="K5:N5"/>
    <mergeCell ref="I5:I12"/>
    <mergeCell ref="G11:H11"/>
    <mergeCell ref="B45:C45"/>
    <mergeCell ref="E7:H7"/>
    <mergeCell ref="A4:B4"/>
    <mergeCell ref="A5:B5"/>
    <mergeCell ref="A6:B6"/>
    <mergeCell ref="A10:B10"/>
    <mergeCell ref="N6:N12"/>
    <mergeCell ref="B46:C46"/>
    <mergeCell ref="B47:C47"/>
    <mergeCell ref="H45:J45"/>
    <mergeCell ref="H46:J46"/>
    <mergeCell ref="H47:J47"/>
    <mergeCell ref="E47:F47"/>
    <mergeCell ref="E45:F45"/>
    <mergeCell ref="E46:F46"/>
  </mergeCells>
  <conditionalFormatting sqref="G14:G20">
    <cfRule type="cellIs" priority="1" dxfId="4" operator="equal" stopIfTrue="1">
      <formula>"Sabato"</formula>
    </cfRule>
    <cfRule type="cellIs" priority="2" dxfId="4" operator="equal" stopIfTrue="1">
      <formula>"Domenica"</formula>
    </cfRule>
  </conditionalFormatting>
  <conditionalFormatting sqref="B44">
    <cfRule type="cellIs" priority="3" dxfId="2" operator="equal" stopIfTrue="1">
      <formula>"Sabato"</formula>
    </cfRule>
    <cfRule type="cellIs" priority="4" dxfId="2" operator="equal" stopIfTrue="1">
      <formula>"Domenica"</formula>
    </cfRule>
  </conditionalFormatting>
  <conditionalFormatting sqref="B13:B43">
    <cfRule type="cellIs" priority="5" dxfId="1" operator="equal" stopIfTrue="1">
      <formula>"Sabato"</formula>
    </cfRule>
    <cfRule type="cellIs" priority="6" dxfId="0" operator="equal" stopIfTrue="1">
      <formula>"Domenica"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Sniper</dc:creator>
  <cp:keywords/>
  <dc:description/>
  <cp:lastModifiedBy>Saverio Catacchio</cp:lastModifiedBy>
  <dcterms:created xsi:type="dcterms:W3CDTF">2009-11-07T16:27:51Z</dcterms:created>
  <dcterms:modified xsi:type="dcterms:W3CDTF">2014-09-24T13:48:46Z</dcterms:modified>
  <cp:category/>
  <cp:version/>
  <cp:contentType/>
  <cp:contentStatus/>
</cp:coreProperties>
</file>